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Cash Flow Forecast" sheetId="1" r:id="rId1"/>
    <sheet name="Cash Flow Chart" sheetId="2" r:id="rId2"/>
  </sheets>
  <definedNames>
    <definedName name="Cash_Minimum">'Cash Flow Forecast'!$J$3</definedName>
    <definedName name="_xlnm.Print_Area" localSheetId="1">'Cash Flow Chart'!$A:$L</definedName>
    <definedName name="Start_Date">'Cash Flow Forecast'!$F$3</definedName>
  </definedNames>
  <calcPr calcId="124519" concurrentCalc="0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/>
  <c r="F3"/>
  <c r="C5"/>
  <c r="D5"/>
  <c r="E5"/>
  <c r="F5"/>
  <c r="G5"/>
  <c r="H5"/>
  <c r="I5"/>
  <c r="J5"/>
  <c r="K5"/>
  <c r="L5"/>
  <c r="M5"/>
  <c r="N5"/>
  <c r="M3" i="2"/>
  <c r="O10" i="1"/>
  <c r="C6"/>
  <c r="C4" i="2"/>
  <c r="N4"/>
  <c r="O4"/>
  <c r="O53" i="1"/>
  <c r="O52"/>
  <c r="O51"/>
  <c r="O50"/>
  <c r="O49"/>
  <c r="N47"/>
  <c r="N54"/>
  <c r="M47"/>
  <c r="M54"/>
  <c r="L47"/>
  <c r="L54"/>
  <c r="K47"/>
  <c r="K54"/>
  <c r="J47"/>
  <c r="J54"/>
  <c r="I47"/>
  <c r="I54"/>
  <c r="H47"/>
  <c r="H54"/>
  <c r="G47"/>
  <c r="G54"/>
  <c r="F47"/>
  <c r="F54"/>
  <c r="E47"/>
  <c r="E54"/>
  <c r="D47"/>
  <c r="D54"/>
  <c r="C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N17"/>
  <c r="M17"/>
  <c r="L17"/>
  <c r="K17"/>
  <c r="J17"/>
  <c r="I17"/>
  <c r="H17"/>
  <c r="G17"/>
  <c r="F17"/>
  <c r="E17"/>
  <c r="D17"/>
  <c r="C17"/>
  <c r="O16"/>
  <c r="O14"/>
  <c r="O13"/>
  <c r="O12"/>
  <c r="O11"/>
  <c r="B4" i="2"/>
  <c r="M4"/>
  <c r="O17" i="1"/>
  <c r="O47"/>
  <c r="O54"/>
  <c r="C18"/>
  <c r="C54"/>
  <c r="B5" i="2"/>
  <c r="M5"/>
  <c r="C55" i="1"/>
  <c r="D6"/>
  <c r="C5" i="2"/>
  <c r="O5"/>
  <c r="N5"/>
  <c r="D18" i="1"/>
  <c r="D55"/>
  <c r="E6"/>
  <c r="C6" i="2"/>
  <c r="B6"/>
  <c r="M6"/>
  <c r="N6"/>
  <c r="O6"/>
  <c r="E18" i="1"/>
  <c r="E55"/>
  <c r="F6"/>
  <c r="C7" i="2"/>
  <c r="B7"/>
  <c r="M7"/>
  <c r="O7"/>
  <c r="N7"/>
  <c r="F18" i="1"/>
  <c r="F55"/>
  <c r="G6"/>
  <c r="C8" i="2"/>
  <c r="B8"/>
  <c r="M8"/>
  <c r="N8"/>
  <c r="O8"/>
  <c r="G18" i="1"/>
  <c r="G55"/>
  <c r="H6"/>
  <c r="C9" i="2"/>
  <c r="B9"/>
  <c r="M9"/>
  <c r="O9"/>
  <c r="N9"/>
  <c r="H18" i="1"/>
  <c r="H55"/>
  <c r="I6"/>
  <c r="C10" i="2"/>
  <c r="B10"/>
  <c r="M10"/>
  <c r="N10"/>
  <c r="O10"/>
  <c r="I18" i="1"/>
  <c r="I55"/>
  <c r="J6"/>
  <c r="C11" i="2"/>
  <c r="B11"/>
  <c r="M11"/>
  <c r="O11"/>
  <c r="N11"/>
  <c r="J18" i="1"/>
  <c r="J55"/>
  <c r="K6"/>
  <c r="C12" i="2"/>
  <c r="B12"/>
  <c r="M12"/>
  <c r="N12"/>
  <c r="O12"/>
  <c r="K18" i="1"/>
  <c r="K55"/>
  <c r="L6"/>
  <c r="C13" i="2"/>
  <c r="B13"/>
  <c r="M13"/>
  <c r="N13"/>
  <c r="O13"/>
  <c r="L18" i="1"/>
  <c r="L55"/>
  <c r="M6"/>
  <c r="C14" i="2"/>
  <c r="B15"/>
  <c r="M15"/>
  <c r="B14"/>
  <c r="M14"/>
  <c r="N14"/>
  <c r="O14"/>
  <c r="M18" i="1"/>
  <c r="M55"/>
  <c r="N6"/>
  <c r="C15" i="2"/>
  <c r="O15"/>
  <c r="N15"/>
  <c r="N18" i="1"/>
  <c r="N55"/>
</calcChain>
</file>

<file path=xl/sharedStrings.xml><?xml version="1.0" encoding="utf-8"?>
<sst xmlns="http://schemas.openxmlformats.org/spreadsheetml/2006/main" count="62" uniqueCount="59">
  <si>
    <t>Starting date</t>
  </si>
  <si>
    <t>Total</t>
  </si>
  <si>
    <t>Cash on hand (beginning of month)</t>
  </si>
  <si>
    <t>Cash sales</t>
  </si>
  <si>
    <t>Returns and allowances</t>
  </si>
  <si>
    <t>Collections on accounts receivable</t>
  </si>
  <si>
    <t>Interest, other income</t>
  </si>
  <si>
    <t>Loan proceeds</t>
  </si>
  <si>
    <t>Owner contributions</t>
  </si>
  <si>
    <t>Advertising</t>
  </si>
  <si>
    <t>Commissions and fees</t>
  </si>
  <si>
    <t>Contract labor</t>
  </si>
  <si>
    <t>Employee benefit programs</t>
  </si>
  <si>
    <t>Insurance (other than health)</t>
  </si>
  <si>
    <t>Interest expense</t>
  </si>
  <si>
    <t>Materials and supplies (in COGS)</t>
  </si>
  <si>
    <t>Meals and entertainment</t>
  </si>
  <si>
    <t>Mortgage interest</t>
  </si>
  <si>
    <t>Office expense</t>
  </si>
  <si>
    <t>Other interest expense</t>
  </si>
  <si>
    <t>Pension and profit-sharing plan</t>
  </si>
  <si>
    <t>Purchases for resale</t>
  </si>
  <si>
    <t>Rent or lease</t>
  </si>
  <si>
    <t>Rent or lease: vehicles, equipment</t>
  </si>
  <si>
    <t>Repairs and maintenance</t>
  </si>
  <si>
    <t>Supplies (not in COGS)</t>
  </si>
  <si>
    <t>Taxes and licenses</t>
  </si>
  <si>
    <t>Travel</t>
  </si>
  <si>
    <t>Utilities</t>
  </si>
  <si>
    <t>Wages (less emp. credits)</t>
  </si>
  <si>
    <t>Other expenses</t>
  </si>
  <si>
    <t>Miscellaneous</t>
  </si>
  <si>
    <t>Loan principal payment</t>
  </si>
  <si>
    <t>Capital purchases</t>
  </si>
  <si>
    <t>Other startup costs</t>
  </si>
  <si>
    <t>To reserve and/or escrow</t>
  </si>
  <si>
    <t>Owners' withdrawal</t>
  </si>
  <si>
    <t>Cash on hand (end of month)</t>
  </si>
  <si>
    <t>Sales volume (dollars)</t>
  </si>
  <si>
    <t>Accounts receivable balance</t>
  </si>
  <si>
    <t>Bad debt balance</t>
  </si>
  <si>
    <t>Inventory on hand</t>
  </si>
  <si>
    <t>Accounts payable balance</t>
  </si>
  <si>
    <t>Depreciation</t>
  </si>
  <si>
    <t xml:space="preserve"> </t>
  </si>
  <si>
    <t>Starting cash on hand</t>
  </si>
  <si>
    <t>Cash Receipts</t>
  </si>
  <si>
    <t>Total Cash Receipts</t>
  </si>
  <si>
    <t>Total Cash Available</t>
  </si>
  <si>
    <t>Cash Paid Out</t>
  </si>
  <si>
    <t>Subtotal</t>
  </si>
  <si>
    <t>Total Cash Paid Out</t>
  </si>
  <si>
    <t>Other Operating Data</t>
  </si>
  <si>
    <t>Other receipts</t>
  </si>
  <si>
    <t>Month</t>
  </si>
  <si>
    <t>Cash on Hand</t>
  </si>
  <si>
    <t>Below Minimum</t>
  </si>
  <si>
    <t>Not Below Minimum</t>
  </si>
  <si>
    <t>Cash minimum balance alert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</si>
</sst>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mmm\ yyyy"/>
    <numFmt numFmtId="166" formatCode="mmmm\ yyyy"/>
    <numFmt numFmtId="167" formatCode="mmm"/>
  </numFmts>
  <fonts count="5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4"/>
      <color theme="5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0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511703848384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5117038483843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0.79995117038483843"/>
      </right>
      <top style="thin">
        <color theme="0"/>
      </top>
      <bottom style="thin">
        <color theme="0"/>
      </bottom>
      <diagonal/>
    </border>
    <border>
      <left style="thin">
        <color theme="3" tint="0.79995117038483843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206518753624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2065187536243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2065187536243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0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2065187536243"/>
      </right>
      <top style="thin">
        <color theme="0"/>
      </top>
      <bottom style="thin">
        <color theme="0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0"/>
      </top>
      <bottom style="thin">
        <color theme="0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8168889431442"/>
      </top>
      <bottom style="thin">
        <color theme="3" tint="0.7999206518753624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2065187536243"/>
      </bottom>
      <diagonal/>
    </border>
    <border>
      <left/>
      <right style="thin">
        <color theme="3" tint="0.79992065187536243"/>
      </right>
      <top style="thin">
        <color theme="0"/>
      </top>
      <bottom style="thin">
        <color theme="3" tint="0.79992065187536243"/>
      </bottom>
      <diagonal/>
    </border>
    <border>
      <left style="thin">
        <color theme="3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/>
      </right>
      <top/>
      <bottom style="thin">
        <color theme="3" tint="0.79998168889431442"/>
      </bottom>
      <diagonal/>
    </border>
    <border>
      <left style="thin">
        <color theme="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/>
      </left>
      <right style="thin">
        <color theme="3" tint="0.79998168889431442"/>
      </right>
      <top style="thin">
        <color theme="3" tint="0.79998168889431442"/>
      </top>
      <bottom style="thin">
        <color theme="3"/>
      </bottom>
      <diagonal/>
    </border>
    <border>
      <left style="thin">
        <color theme="3" tint="0.79998168889431442"/>
      </left>
      <right style="thin">
        <color theme="3"/>
      </right>
      <top style="thin">
        <color theme="3" tint="0.79998168889431442"/>
      </top>
      <bottom style="thin">
        <color theme="3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indent="1"/>
    </xf>
    <xf numFmtId="164" fontId="1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3" borderId="32" xfId="0" applyNumberFormat="1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3" borderId="36" xfId="0" applyNumberFormat="1" applyFont="1" applyFill="1" applyBorder="1" applyAlignment="1">
      <alignment horizontal="center" vertical="center"/>
    </xf>
    <xf numFmtId="164" fontId="1" fillId="4" borderId="37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164" fontId="1" fillId="3" borderId="39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2" borderId="40" xfId="0" applyNumberFormat="1" applyFont="1" applyFill="1" applyBorder="1" applyAlignment="1">
      <alignment horizontal="center" vertical="center"/>
    </xf>
    <xf numFmtId="166" fontId="2" fillId="2" borderId="41" xfId="0" applyNumberFormat="1" applyFont="1" applyFill="1" applyBorder="1" applyAlignment="1">
      <alignment horizontal="center" vertical="center"/>
    </xf>
    <xf numFmtId="166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6" fontId="1" fillId="0" borderId="44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6" fontId="1" fillId="4" borderId="44" xfId="0" applyNumberFormat="1" applyFont="1" applyFill="1" applyBorder="1" applyAlignment="1">
      <alignment horizontal="center" vertical="center"/>
    </xf>
    <xf numFmtId="164" fontId="1" fillId="4" borderId="45" xfId="0" applyNumberFormat="1" applyFont="1" applyFill="1" applyBorder="1" applyAlignment="1">
      <alignment horizontal="center" vertical="center"/>
    </xf>
    <xf numFmtId="166" fontId="1" fillId="4" borderId="46" xfId="0" applyNumberFormat="1" applyFont="1" applyFill="1" applyBorder="1" applyAlignment="1">
      <alignment horizontal="center" vertical="center"/>
    </xf>
    <xf numFmtId="164" fontId="1" fillId="4" borderId="47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319448494864069"/>
          <c:y val="5.8119658119658114E-2"/>
          <c:w val="0.83359563850814966"/>
          <c:h val="0.86596567736725227"/>
        </c:manualLayout>
      </c:layout>
      <c:barChart>
        <c:barDir val="col"/>
        <c:grouping val="stacked"/>
        <c:ser>
          <c:idx val="0"/>
          <c:order val="0"/>
          <c:tx>
            <c:strRef>
              <c:f>'Cash Flow Chart'!$N$3</c:f>
              <c:strCache>
                <c:ptCount val="1"/>
                <c:pt idx="0">
                  <c:v>Not Below Minimum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'Cash Flow Chart'!$M$4:$M$15</c:f>
              <c:numCache>
                <c:formatCode>mmm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  <c:pt idx="3">
                  <c:v>46023</c:v>
                </c:pt>
                <c:pt idx="4">
                  <c:v>46054</c:v>
                </c:pt>
                <c:pt idx="5">
                  <c:v>46082</c:v>
                </c:pt>
                <c:pt idx="6">
                  <c:v>46113</c:v>
                </c:pt>
                <c:pt idx="7">
                  <c:v>46143</c:v>
                </c:pt>
                <c:pt idx="8">
                  <c:v>46174</c:v>
                </c:pt>
                <c:pt idx="9">
                  <c:v>46204</c:v>
                </c:pt>
                <c:pt idx="10">
                  <c:v>46235</c:v>
                </c:pt>
                <c:pt idx="11">
                  <c:v>46266</c:v>
                </c:pt>
              </c:numCache>
            </c:numRef>
          </c:cat>
          <c:val>
            <c:numRef>
              <c:f>'Cash Flow Chart'!$N$4:$N$15</c:f>
              <c:numCache>
                <c:formatCode>_("$"* #,##0.00_);_("$"* \(#,##0.00\);_("$"* "-"??_);_(@_)</c:formatCode>
                <c:ptCount val="12"/>
                <c:pt idx="0">
                  <c:v>10000</c:v>
                </c:pt>
                <c:pt idx="1">
                  <c:v>8050</c:v>
                </c:pt>
                <c:pt idx="2">
                  <c:v>9350</c:v>
                </c:pt>
                <c:pt idx="3">
                  <c:v>0</c:v>
                </c:pt>
                <c:pt idx="4">
                  <c:v>2190</c:v>
                </c:pt>
                <c:pt idx="5">
                  <c:v>13590</c:v>
                </c:pt>
                <c:pt idx="6">
                  <c:v>13790</c:v>
                </c:pt>
                <c:pt idx="7">
                  <c:v>15290</c:v>
                </c:pt>
                <c:pt idx="8">
                  <c:v>16410</c:v>
                </c:pt>
                <c:pt idx="9">
                  <c:v>14360</c:v>
                </c:pt>
                <c:pt idx="10">
                  <c:v>16560</c:v>
                </c:pt>
                <c:pt idx="11">
                  <c:v>18780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83-4CE7-B897-FBFDF37D1590}"/>
            </c:ext>
          </c:extLst>
        </c:ser>
        <c:ser>
          <c:idx val="1"/>
          <c:order val="1"/>
          <c:tx>
            <c:strRef>
              <c:f>'Cash Flow Chart'!$O$3</c:f>
              <c:strCache>
                <c:ptCount val="1"/>
                <c:pt idx="0">
                  <c:v>Below Minimum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'Cash Flow Chart'!$M$4:$M$15</c:f>
              <c:numCache>
                <c:formatCode>mmm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  <c:pt idx="3">
                  <c:v>46023</c:v>
                </c:pt>
                <c:pt idx="4">
                  <c:v>46054</c:v>
                </c:pt>
                <c:pt idx="5">
                  <c:v>46082</c:v>
                </c:pt>
                <c:pt idx="6">
                  <c:v>46113</c:v>
                </c:pt>
                <c:pt idx="7">
                  <c:v>46143</c:v>
                </c:pt>
                <c:pt idx="8">
                  <c:v>46174</c:v>
                </c:pt>
                <c:pt idx="9">
                  <c:v>46204</c:v>
                </c:pt>
                <c:pt idx="10">
                  <c:v>46235</c:v>
                </c:pt>
                <c:pt idx="11">
                  <c:v>46266</c:v>
                </c:pt>
              </c:numCache>
            </c:numRef>
          </c:cat>
          <c:val>
            <c:numRef>
              <c:f>'Cash Flow Chart'!$O$4:$O$15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83-4CE7-B897-FBFDF37D1590}"/>
            </c:ext>
          </c:extLst>
        </c:ser>
        <c:dLbls/>
        <c:gapWidth val="50"/>
        <c:overlap val="100"/>
        <c:axId val="126292736"/>
        <c:axId val="126294272"/>
      </c:barChart>
      <c:dateAx>
        <c:axId val="126292736"/>
        <c:scaling>
          <c:orientation val="minMax"/>
        </c:scaling>
        <c:axPos val="b"/>
        <c:numFmt formatCode="mmm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94272"/>
        <c:crosses val="autoZero"/>
        <c:auto val="1"/>
        <c:lblOffset val="100"/>
        <c:baseTimeUnit val="months"/>
      </c:dateAx>
      <c:valAx>
        <c:axId val="1262942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9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247652</xdr:colOff>
      <xdr:row>0</xdr:row>
      <xdr:rowOff>344260</xdr:rowOff>
    </xdr:from>
    <xdr:to>
      <xdr:col>3</xdr:col>
      <xdr:colOff>244930</xdr:colOff>
      <xdr:row>0</xdr:row>
      <xdr:rowOff>1306285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97331" y="344260"/>
          <a:ext cx="3290206" cy="962025"/>
        </a:xfrm>
        <a:prstGeom prst="rect">
          <a:avLst/>
        </a:prstGeom>
        <a:noFill/>
        <a:ln w="9525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91440" algn="l"/>
          <a:r>
            <a:rPr lang="en-US" sz="2800">
              <a:solidFill>
                <a:srgbClr val="002060"/>
              </a:solidFill>
            </a:rPr>
            <a:t>Company</a:t>
          </a:r>
          <a:r>
            <a:rPr lang="en-US" sz="2800" baseline="0">
              <a:solidFill>
                <a:srgbClr val="002060"/>
              </a:solidFill>
            </a:rPr>
            <a:t> Name</a:t>
          </a:r>
        </a:p>
        <a:p>
          <a:pPr marL="91440" algn="l"/>
          <a:r>
            <a:rPr lang="en-US" sz="2800" baseline="0">
              <a:solidFill>
                <a:srgbClr val="002060"/>
              </a:solidFill>
            </a:rPr>
            <a:t>Cash Flow Forecast</a:t>
          </a:r>
          <a:endParaRPr lang="en-US" sz="28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428624</xdr:rowOff>
    </xdr:from>
    <xdr:to>
      <xdr:col>11</xdr:col>
      <xdr:colOff>0</xdr:colOff>
      <xdr:row>14</xdr:row>
      <xdr:rowOff>276224</xdr:rowOff>
    </xdr:to>
    <xdr:graphicFrame macro="">
      <xdr:nvGraphicFramePr>
        <xdr:cNvPr id="2" name="Chart 1" descr="cash flow chart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87086</xdr:colOff>
      <xdr:row>0</xdr:row>
      <xdr:rowOff>704850</xdr:rowOff>
    </xdr:from>
    <xdr:to>
      <xdr:col>7</xdr:col>
      <xdr:colOff>104775</xdr:colOff>
      <xdr:row>0</xdr:row>
      <xdr:rowOff>1390650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39486" y="704850"/>
          <a:ext cx="5265964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2400" baseline="0">
              <a:solidFill>
                <a:srgbClr val="002060"/>
              </a:solidFill>
            </a:rPr>
            <a:t>Cash Flow Chart</a:t>
          </a:r>
          <a:endParaRPr lang="en-US" sz="2400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usiness Templates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4"/>
  <sheetViews>
    <sheetView showGridLines="0" tabSelected="1" workbookViewId="0">
      <selection activeCell="R3" sqref="R3"/>
    </sheetView>
  </sheetViews>
  <sheetFormatPr defaultColWidth="8.88671875" defaultRowHeight="21.95" customHeight="1"/>
  <cols>
    <col min="1" max="1" width="1.77734375" style="2" customWidth="1"/>
    <col min="2" max="2" width="26.77734375" style="1" customWidth="1"/>
    <col min="3" max="14" width="11.5546875" style="3" customWidth="1"/>
    <col min="15" max="15" width="12.77734375" style="3" customWidth="1"/>
    <col min="16" max="16" width="1.77734375" style="2" customWidth="1"/>
    <col min="17" max="16384" width="8.88671875" style="2"/>
  </cols>
  <sheetData>
    <row r="1" spans="2:16" ht="116.25" customHeight="1">
      <c r="P1" s="2" t="s">
        <v>44</v>
      </c>
    </row>
    <row r="2" spans="2:16" ht="21" customHeight="1"/>
    <row r="3" spans="2:16" ht="32.1" customHeight="1">
      <c r="B3" s="1" t="s">
        <v>45</v>
      </c>
      <c r="C3" s="9">
        <v>10000</v>
      </c>
      <c r="E3" s="11" t="s">
        <v>0</v>
      </c>
      <c r="F3" s="10">
        <f ca="1">DATE(YEAR(TODAY()),MONTH(TODAY())+1,1)</f>
        <v>45931</v>
      </c>
      <c r="G3" s="4"/>
      <c r="H3" s="1" t="s">
        <v>58</v>
      </c>
      <c r="J3" s="9">
        <v>2000</v>
      </c>
      <c r="K3" s="4"/>
      <c r="L3" s="4"/>
      <c r="M3" s="4"/>
      <c r="N3" s="4"/>
      <c r="O3" s="4"/>
    </row>
    <row r="4" spans="2:16" ht="21.9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s="7" customFormat="1" ht="32.1" customHeight="1">
      <c r="B5" s="6"/>
      <c r="C5" s="51">
        <f ca="1">IF(Start_Date="","",Start_Date)</f>
        <v>45931</v>
      </c>
      <c r="D5" s="52">
        <f ca="1">IF(C5="","",DATE(YEAR(C5),MONTH(C5)+1,1))</f>
        <v>45962</v>
      </c>
      <c r="E5" s="52">
        <f t="shared" ref="E5:N5" ca="1" si="0">IF(D5="","",DATE(YEAR(D5),MONTH(D5)+1,1))</f>
        <v>45992</v>
      </c>
      <c r="F5" s="52">
        <f t="shared" ca="1" si="0"/>
        <v>46023</v>
      </c>
      <c r="G5" s="52">
        <f t="shared" ca="1" si="0"/>
        <v>46054</v>
      </c>
      <c r="H5" s="52">
        <f t="shared" ca="1" si="0"/>
        <v>46082</v>
      </c>
      <c r="I5" s="52">
        <f t="shared" ca="1" si="0"/>
        <v>46113</v>
      </c>
      <c r="J5" s="52">
        <f t="shared" ca="1" si="0"/>
        <v>46143</v>
      </c>
      <c r="K5" s="52">
        <f t="shared" ca="1" si="0"/>
        <v>46174</v>
      </c>
      <c r="L5" s="52">
        <f t="shared" ca="1" si="0"/>
        <v>46204</v>
      </c>
      <c r="M5" s="52">
        <f t="shared" ca="1" si="0"/>
        <v>46235</v>
      </c>
      <c r="N5" s="52">
        <f t="shared" ca="1" si="0"/>
        <v>46266</v>
      </c>
      <c r="O5" s="67" t="s">
        <v>1</v>
      </c>
    </row>
    <row r="6" spans="2:16" ht="32.1" customHeight="1">
      <c r="B6" s="1" t="s">
        <v>2</v>
      </c>
      <c r="C6" s="16">
        <f>C3</f>
        <v>10000</v>
      </c>
      <c r="D6" s="17">
        <f t="shared" ref="D6:N6" si="1">C55</f>
        <v>8050</v>
      </c>
      <c r="E6" s="17">
        <f t="shared" si="1"/>
        <v>9350</v>
      </c>
      <c r="F6" s="17">
        <f t="shared" si="1"/>
        <v>890</v>
      </c>
      <c r="G6" s="17">
        <f t="shared" si="1"/>
        <v>2190</v>
      </c>
      <c r="H6" s="17">
        <f t="shared" si="1"/>
        <v>13590</v>
      </c>
      <c r="I6" s="17">
        <f t="shared" si="1"/>
        <v>13790</v>
      </c>
      <c r="J6" s="17">
        <f t="shared" si="1"/>
        <v>15290</v>
      </c>
      <c r="K6" s="17">
        <f t="shared" si="1"/>
        <v>16410</v>
      </c>
      <c r="L6" s="17">
        <f t="shared" si="1"/>
        <v>14360</v>
      </c>
      <c r="M6" s="17">
        <f t="shared" si="1"/>
        <v>16560</v>
      </c>
      <c r="N6" s="17">
        <f t="shared" si="1"/>
        <v>18780</v>
      </c>
      <c r="O6" s="67"/>
    </row>
    <row r="7" spans="2:16" ht="9" customHeight="1"/>
    <row r="8" spans="2:16" ht="21.95" customHeight="1">
      <c r="B8" s="27" t="s">
        <v>46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6" ht="9" customHeight="1"/>
    <row r="10" spans="2:16" ht="21.95" customHeight="1">
      <c r="B10" s="1" t="s">
        <v>3</v>
      </c>
      <c r="C10" s="13">
        <v>2500</v>
      </c>
      <c r="D10" s="13">
        <v>3000</v>
      </c>
      <c r="E10" s="13">
        <v>3600</v>
      </c>
      <c r="F10" s="13">
        <v>3000</v>
      </c>
      <c r="G10" s="13">
        <v>14000</v>
      </c>
      <c r="H10" s="13">
        <v>6000</v>
      </c>
      <c r="I10" s="13">
        <v>3000</v>
      </c>
      <c r="J10" s="13">
        <v>2800</v>
      </c>
      <c r="K10" s="13">
        <v>3500</v>
      </c>
      <c r="L10" s="13">
        <v>4000</v>
      </c>
      <c r="M10" s="13">
        <v>3800</v>
      </c>
      <c r="N10" s="13">
        <v>4200</v>
      </c>
      <c r="O10" s="18">
        <f t="shared" ref="O10:O16" si="2">SUM(C10:N10)</f>
        <v>53400</v>
      </c>
    </row>
    <row r="11" spans="2:16" ht="21.95" customHeight="1">
      <c r="B11" s="1" t="s">
        <v>4</v>
      </c>
      <c r="C11" s="39"/>
      <c r="D11" s="39"/>
      <c r="E11" s="39">
        <v>200</v>
      </c>
      <c r="F11" s="39"/>
      <c r="G11" s="39"/>
      <c r="H11" s="39"/>
      <c r="I11" s="39"/>
      <c r="J11" s="39"/>
      <c r="K11" s="39"/>
      <c r="L11" s="39"/>
      <c r="M11" s="39"/>
      <c r="N11" s="39"/>
      <c r="O11" s="19">
        <f t="shared" si="2"/>
        <v>200</v>
      </c>
    </row>
    <row r="12" spans="2:16" ht="21.95" customHeight="1">
      <c r="B12" s="1" t="s">
        <v>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9">
        <f t="shared" si="2"/>
        <v>0</v>
      </c>
    </row>
    <row r="13" spans="2:16" ht="21.95" customHeight="1">
      <c r="B13" s="1" t="s">
        <v>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19">
        <f t="shared" si="2"/>
        <v>0</v>
      </c>
    </row>
    <row r="14" spans="2:16" ht="21.95" customHeight="1">
      <c r="B14" s="1" t="s">
        <v>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9">
        <f t="shared" si="2"/>
        <v>0</v>
      </c>
    </row>
    <row r="15" spans="2:16" ht="21.95" customHeight="1">
      <c r="B15" s="1" t="s">
        <v>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19">
        <f t="shared" si="2"/>
        <v>0</v>
      </c>
    </row>
    <row r="16" spans="2:16" ht="21.95" customHeight="1">
      <c r="B16" s="1" t="s">
        <v>53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9">
        <f t="shared" si="2"/>
        <v>0</v>
      </c>
    </row>
    <row r="17" spans="2:15" ht="32.1" customHeight="1">
      <c r="B17" s="8" t="s">
        <v>47</v>
      </c>
      <c r="C17" s="20">
        <f>SUM(C10,C12:C16,(C11*-1))</f>
        <v>2500</v>
      </c>
      <c r="D17" s="12">
        <f t="shared" ref="D17:N17" si="3">SUM(D10,D12:D16,(D11*-1))</f>
        <v>3000</v>
      </c>
      <c r="E17" s="12">
        <f t="shared" si="3"/>
        <v>3400</v>
      </c>
      <c r="F17" s="12">
        <f t="shared" si="3"/>
        <v>3000</v>
      </c>
      <c r="G17" s="12">
        <f t="shared" si="3"/>
        <v>14000</v>
      </c>
      <c r="H17" s="12">
        <f t="shared" si="3"/>
        <v>6000</v>
      </c>
      <c r="I17" s="12">
        <f t="shared" si="3"/>
        <v>3000</v>
      </c>
      <c r="J17" s="12">
        <f t="shared" si="3"/>
        <v>2800</v>
      </c>
      <c r="K17" s="12">
        <f t="shared" si="3"/>
        <v>3500</v>
      </c>
      <c r="L17" s="12">
        <f t="shared" si="3"/>
        <v>4000</v>
      </c>
      <c r="M17" s="12">
        <f t="shared" si="3"/>
        <v>3800</v>
      </c>
      <c r="N17" s="12">
        <f t="shared" si="3"/>
        <v>4200</v>
      </c>
      <c r="O17" s="21">
        <f>SUM(O10:O16)</f>
        <v>53600</v>
      </c>
    </row>
    <row r="18" spans="2:15" ht="32.1" customHeight="1">
      <c r="B18" s="8" t="s">
        <v>48</v>
      </c>
      <c r="C18" s="22">
        <f t="shared" ref="C18:N18" si="4">(C6+C17)</f>
        <v>12500</v>
      </c>
      <c r="D18" s="23">
        <f t="shared" si="4"/>
        <v>11050</v>
      </c>
      <c r="E18" s="23">
        <f t="shared" si="4"/>
        <v>12750</v>
      </c>
      <c r="F18" s="23">
        <f t="shared" si="4"/>
        <v>3890</v>
      </c>
      <c r="G18" s="23">
        <f t="shared" si="4"/>
        <v>16190</v>
      </c>
      <c r="H18" s="23">
        <f t="shared" si="4"/>
        <v>19590</v>
      </c>
      <c r="I18" s="23">
        <f t="shared" si="4"/>
        <v>16790</v>
      </c>
      <c r="J18" s="23">
        <f t="shared" si="4"/>
        <v>18090</v>
      </c>
      <c r="K18" s="23">
        <f t="shared" si="4"/>
        <v>19910</v>
      </c>
      <c r="L18" s="23">
        <f t="shared" si="4"/>
        <v>18360</v>
      </c>
      <c r="M18" s="23">
        <f t="shared" si="4"/>
        <v>20360</v>
      </c>
      <c r="N18" s="23">
        <f t="shared" si="4"/>
        <v>22980</v>
      </c>
      <c r="O18" s="24"/>
    </row>
    <row r="19" spans="2:15" ht="9" customHeight="1"/>
    <row r="20" spans="2:15" ht="21.95" customHeight="1">
      <c r="B20" s="14" t="s">
        <v>49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15" ht="9" customHeight="1"/>
    <row r="22" spans="2:15" ht="21.95" customHeight="1">
      <c r="B22" s="1" t="s">
        <v>9</v>
      </c>
      <c r="C22" s="13">
        <v>3000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8">
        <f t="shared" ref="O22:O53" si="5">SUM(C22:N22)</f>
        <v>3000</v>
      </c>
    </row>
    <row r="23" spans="2:15" ht="21.95" customHeight="1">
      <c r="B23" s="1" t="s">
        <v>10</v>
      </c>
      <c r="C23" s="39">
        <v>250</v>
      </c>
      <c r="D23" s="39">
        <v>300</v>
      </c>
      <c r="E23" s="39">
        <v>360</v>
      </c>
      <c r="F23" s="39">
        <v>300</v>
      </c>
      <c r="G23" s="39">
        <v>1400</v>
      </c>
      <c r="H23" s="39">
        <v>400</v>
      </c>
      <c r="I23" s="39">
        <v>300</v>
      </c>
      <c r="J23" s="39">
        <v>280</v>
      </c>
      <c r="K23" s="39">
        <v>350</v>
      </c>
      <c r="L23" s="39">
        <v>400</v>
      </c>
      <c r="M23" s="39">
        <v>380</v>
      </c>
      <c r="N23" s="39">
        <v>420</v>
      </c>
      <c r="O23" s="19">
        <f t="shared" si="5"/>
        <v>5140</v>
      </c>
    </row>
    <row r="24" spans="2:15" ht="21.95" customHeight="1">
      <c r="B24" s="1" t="s">
        <v>11</v>
      </c>
      <c r="C24" s="13"/>
      <c r="D24" s="13">
        <v>200</v>
      </c>
      <c r="E24" s="13"/>
      <c r="F24" s="13">
        <v>200</v>
      </c>
      <c r="G24" s="13"/>
      <c r="H24" s="13">
        <v>200</v>
      </c>
      <c r="I24" s="13"/>
      <c r="J24" s="13">
        <v>200</v>
      </c>
      <c r="K24" s="13"/>
      <c r="L24" s="13">
        <v>200</v>
      </c>
      <c r="M24" s="13"/>
      <c r="N24" s="13">
        <v>200</v>
      </c>
      <c r="O24" s="19">
        <f t="shared" si="5"/>
        <v>1200</v>
      </c>
    </row>
    <row r="25" spans="2:15" ht="21.95" customHeight="1">
      <c r="B25" s="1" t="s">
        <v>12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19">
        <f t="shared" si="5"/>
        <v>0</v>
      </c>
    </row>
    <row r="26" spans="2:15" ht="21.95" customHeight="1">
      <c r="B26" s="1" t="s">
        <v>13</v>
      </c>
      <c r="C26" s="13"/>
      <c r="D26" s="13"/>
      <c r="E26" s="13">
        <v>4000</v>
      </c>
      <c r="F26" s="13"/>
      <c r="G26" s="13"/>
      <c r="H26" s="13">
        <v>4000</v>
      </c>
      <c r="I26" s="13"/>
      <c r="J26" s="13"/>
      <c r="K26" s="13">
        <v>4000</v>
      </c>
      <c r="L26" s="13"/>
      <c r="M26" s="13"/>
      <c r="N26" s="13">
        <v>4000</v>
      </c>
      <c r="O26" s="19">
        <f t="shared" si="5"/>
        <v>16000</v>
      </c>
    </row>
    <row r="27" spans="2:15" ht="21.95" customHeight="1">
      <c r="B27" s="1" t="s">
        <v>14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9">
        <f t="shared" si="5"/>
        <v>0</v>
      </c>
    </row>
    <row r="28" spans="2:15" ht="21.95" customHeight="1">
      <c r="B28" s="1" t="s">
        <v>15</v>
      </c>
      <c r="C28" s="13">
        <v>1200</v>
      </c>
      <c r="D28" s="13">
        <v>1200</v>
      </c>
      <c r="E28" s="13">
        <v>7500</v>
      </c>
      <c r="F28" s="13">
        <v>1200</v>
      </c>
      <c r="G28" s="13">
        <v>1200</v>
      </c>
      <c r="H28" s="13">
        <v>1200</v>
      </c>
      <c r="I28" s="13">
        <v>1200</v>
      </c>
      <c r="J28" s="13">
        <v>1200</v>
      </c>
      <c r="K28" s="13">
        <v>1200</v>
      </c>
      <c r="L28" s="13">
        <v>1200</v>
      </c>
      <c r="M28" s="13">
        <v>1200</v>
      </c>
      <c r="N28" s="13">
        <v>1200</v>
      </c>
      <c r="O28" s="19">
        <f t="shared" si="5"/>
        <v>20700</v>
      </c>
    </row>
    <row r="29" spans="2:15" ht="21.95" customHeight="1">
      <c r="B29" s="1" t="s">
        <v>16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9">
        <f t="shared" si="5"/>
        <v>0</v>
      </c>
    </row>
    <row r="30" spans="2:15" ht="21.95" customHeight="1">
      <c r="B30" s="1" t="s">
        <v>17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9">
        <f t="shared" si="5"/>
        <v>0</v>
      </c>
    </row>
    <row r="31" spans="2:15" ht="21.95" customHeight="1">
      <c r="B31" s="1" t="s">
        <v>18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19">
        <f t="shared" si="5"/>
        <v>0</v>
      </c>
    </row>
    <row r="32" spans="2:15" ht="21.95" customHeight="1">
      <c r="B32" s="1" t="s">
        <v>19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9">
        <f t="shared" si="5"/>
        <v>0</v>
      </c>
    </row>
    <row r="33" spans="2:15" ht="21.95" customHeight="1">
      <c r="B33" s="1" t="s">
        <v>20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9">
        <f t="shared" si="5"/>
        <v>0</v>
      </c>
    </row>
    <row r="34" spans="2:15" ht="21.95" customHeight="1">
      <c r="B34" s="1" t="s">
        <v>21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9">
        <f t="shared" si="5"/>
        <v>0</v>
      </c>
    </row>
    <row r="35" spans="2:15" ht="21.95" customHeight="1">
      <c r="B35" s="1" t="s">
        <v>22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9">
        <f t="shared" si="5"/>
        <v>0</v>
      </c>
    </row>
    <row r="36" spans="2:15" ht="21.95" customHeight="1">
      <c r="B36" s="1" t="s">
        <v>23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9">
        <f t="shared" si="5"/>
        <v>0</v>
      </c>
    </row>
    <row r="37" spans="2:15" ht="21.95" customHeight="1">
      <c r="B37" s="1" t="s">
        <v>24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9">
        <f t="shared" si="5"/>
        <v>0</v>
      </c>
    </row>
    <row r="38" spans="2:15" ht="21.95" customHeight="1">
      <c r="B38" s="1" t="s">
        <v>25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9">
        <f t="shared" si="5"/>
        <v>0</v>
      </c>
    </row>
    <row r="39" spans="2:15" ht="21.95" customHeight="1">
      <c r="B39" s="1" t="s">
        <v>26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19">
        <f t="shared" si="5"/>
        <v>0</v>
      </c>
    </row>
    <row r="40" spans="2:15" ht="21.95" customHeight="1">
      <c r="B40" s="1" t="s">
        <v>27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9">
        <f t="shared" si="5"/>
        <v>0</v>
      </c>
    </row>
    <row r="41" spans="2:15" ht="21.95" customHeight="1">
      <c r="B41" s="1" t="s">
        <v>28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19">
        <f t="shared" si="5"/>
        <v>0</v>
      </c>
    </row>
    <row r="42" spans="2:15" ht="21.95" customHeight="1">
      <c r="B42" s="1" t="s">
        <v>29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9">
        <f t="shared" si="5"/>
        <v>0</v>
      </c>
    </row>
    <row r="43" spans="2:15" ht="21.95" customHeight="1">
      <c r="B43" s="1" t="s">
        <v>30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9">
        <f t="shared" si="5"/>
        <v>0</v>
      </c>
    </row>
    <row r="44" spans="2:15" ht="21.95" customHeight="1">
      <c r="B44" s="1" t="s">
        <v>30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9">
        <f t="shared" si="5"/>
        <v>0</v>
      </c>
    </row>
    <row r="45" spans="2:15" ht="21.95" customHeight="1">
      <c r="B45" s="1" t="s">
        <v>30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9">
        <f t="shared" si="5"/>
        <v>0</v>
      </c>
    </row>
    <row r="46" spans="2:15" ht="21.95" customHeight="1">
      <c r="B46" s="1" t="s">
        <v>31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9">
        <f t="shared" si="5"/>
        <v>0</v>
      </c>
    </row>
    <row r="47" spans="2:15" ht="30" customHeight="1">
      <c r="B47" s="8" t="s">
        <v>50</v>
      </c>
      <c r="C47" s="25">
        <f t="shared" ref="C47:N47" si="6">SUM(C22:C46)</f>
        <v>4450</v>
      </c>
      <c r="D47" s="26">
        <f t="shared" si="6"/>
        <v>1700</v>
      </c>
      <c r="E47" s="26">
        <f t="shared" si="6"/>
        <v>11860</v>
      </c>
      <c r="F47" s="26">
        <f t="shared" si="6"/>
        <v>1700</v>
      </c>
      <c r="G47" s="26">
        <f t="shared" si="6"/>
        <v>2600</v>
      </c>
      <c r="H47" s="26">
        <f t="shared" si="6"/>
        <v>5800</v>
      </c>
      <c r="I47" s="26">
        <f t="shared" si="6"/>
        <v>1500</v>
      </c>
      <c r="J47" s="26">
        <f t="shared" si="6"/>
        <v>1680</v>
      </c>
      <c r="K47" s="26">
        <f t="shared" si="6"/>
        <v>5550</v>
      </c>
      <c r="L47" s="26">
        <f t="shared" si="6"/>
        <v>1800</v>
      </c>
      <c r="M47" s="26">
        <f t="shared" si="6"/>
        <v>1580</v>
      </c>
      <c r="N47" s="26">
        <f t="shared" si="6"/>
        <v>5820</v>
      </c>
      <c r="O47" s="24">
        <f t="shared" si="5"/>
        <v>46040</v>
      </c>
    </row>
    <row r="48" spans="2:15" ht="9" customHeight="1"/>
    <row r="49" spans="2:15" ht="21.95" customHeight="1">
      <c r="B49" s="1" t="s">
        <v>32</v>
      </c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30">
        <f t="shared" si="5"/>
        <v>0</v>
      </c>
    </row>
    <row r="50" spans="2:15" ht="21.95" customHeight="1">
      <c r="B50" s="1" t="s">
        <v>33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19">
        <f t="shared" si="5"/>
        <v>0</v>
      </c>
    </row>
    <row r="51" spans="2:15" ht="21.95" customHeight="1">
      <c r="B51" s="1" t="s">
        <v>34</v>
      </c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32">
        <f t="shared" si="5"/>
        <v>0</v>
      </c>
    </row>
    <row r="52" spans="2:15" ht="21.95" customHeight="1">
      <c r="B52" s="1" t="s">
        <v>35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19">
        <f t="shared" si="5"/>
        <v>0</v>
      </c>
    </row>
    <row r="53" spans="2:15" ht="21.95" customHeight="1">
      <c r="B53" s="1" t="s">
        <v>36</v>
      </c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32">
        <f t="shared" si="5"/>
        <v>0</v>
      </c>
    </row>
    <row r="54" spans="2:15" ht="30" customHeight="1">
      <c r="B54" s="8" t="s">
        <v>51</v>
      </c>
      <c r="C54" s="34">
        <f>C47-SUM(C49:C53)</f>
        <v>4450</v>
      </c>
      <c r="D54" s="12">
        <f t="shared" ref="D54:N54" si="7">D47-SUM(D49:D53)</f>
        <v>1700</v>
      </c>
      <c r="E54" s="12">
        <f t="shared" si="7"/>
        <v>11860</v>
      </c>
      <c r="F54" s="12">
        <f t="shared" si="7"/>
        <v>1700</v>
      </c>
      <c r="G54" s="12">
        <f t="shared" si="7"/>
        <v>2600</v>
      </c>
      <c r="H54" s="12">
        <f t="shared" si="7"/>
        <v>5800</v>
      </c>
      <c r="I54" s="12">
        <f t="shared" si="7"/>
        <v>1500</v>
      </c>
      <c r="J54" s="12">
        <f t="shared" si="7"/>
        <v>1680</v>
      </c>
      <c r="K54" s="12">
        <f t="shared" si="7"/>
        <v>5550</v>
      </c>
      <c r="L54" s="12">
        <f t="shared" si="7"/>
        <v>1800</v>
      </c>
      <c r="M54" s="12">
        <f t="shared" si="7"/>
        <v>1580</v>
      </c>
      <c r="N54" s="12">
        <f t="shared" si="7"/>
        <v>5820</v>
      </c>
      <c r="O54" s="35">
        <f>SUM(O47:O53)</f>
        <v>46040</v>
      </c>
    </row>
    <row r="55" spans="2:15" ht="30" customHeight="1">
      <c r="B55" s="8" t="s">
        <v>37</v>
      </c>
      <c r="C55" s="36">
        <f t="shared" ref="C55:N55" si="8">(C18-C54)</f>
        <v>8050</v>
      </c>
      <c r="D55" s="37">
        <f t="shared" si="8"/>
        <v>9350</v>
      </c>
      <c r="E55" s="37">
        <f t="shared" si="8"/>
        <v>890</v>
      </c>
      <c r="F55" s="37">
        <f t="shared" si="8"/>
        <v>2190</v>
      </c>
      <c r="G55" s="37">
        <f t="shared" si="8"/>
        <v>13590</v>
      </c>
      <c r="H55" s="37">
        <f t="shared" si="8"/>
        <v>13790</v>
      </c>
      <c r="I55" s="37">
        <f t="shared" si="8"/>
        <v>15290</v>
      </c>
      <c r="J55" s="37">
        <f t="shared" si="8"/>
        <v>16410</v>
      </c>
      <c r="K55" s="37">
        <f t="shared" si="8"/>
        <v>14360</v>
      </c>
      <c r="L55" s="37">
        <f t="shared" si="8"/>
        <v>16560</v>
      </c>
      <c r="M55" s="37">
        <f t="shared" si="8"/>
        <v>18780</v>
      </c>
      <c r="N55" s="37">
        <f t="shared" si="8"/>
        <v>17160</v>
      </c>
      <c r="O55" s="33"/>
    </row>
    <row r="57" spans="2:15" ht="21.95" customHeight="1">
      <c r="B57" s="14" t="s">
        <v>52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15" ht="9" customHeight="1"/>
    <row r="59" spans="2:15" ht="21.95" customHeight="1">
      <c r="B59" s="1" t="s">
        <v>38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2"/>
      <c r="O59" s="43"/>
    </row>
    <row r="60" spans="2:15" ht="21.95" customHeight="1">
      <c r="B60" s="1" t="s">
        <v>39</v>
      </c>
      <c r="C60" s="44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45"/>
    </row>
    <row r="61" spans="2:15" ht="21.95" customHeight="1">
      <c r="B61" s="1" t="s">
        <v>40</v>
      </c>
      <c r="C61" s="46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8"/>
      <c r="O61" s="47"/>
    </row>
    <row r="62" spans="2:15" ht="21.95" customHeight="1">
      <c r="B62" s="1" t="s">
        <v>41</v>
      </c>
      <c r="C62" s="44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45"/>
    </row>
    <row r="63" spans="2:15" ht="21.95" customHeight="1">
      <c r="B63" s="1" t="s">
        <v>42</v>
      </c>
      <c r="C63" s="46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8"/>
      <c r="O63" s="47"/>
    </row>
    <row r="64" spans="2:15" ht="21.95" customHeight="1">
      <c r="B64" s="1" t="s">
        <v>43</v>
      </c>
      <c r="C64" s="48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</row>
  </sheetData>
  <mergeCells count="1">
    <mergeCell ref="O5:O6"/>
  </mergeCells>
  <conditionalFormatting sqref="O10:O18 C17:N18 C47:O47 O22:O46 O49:O55 C54:N55">
    <cfRule type="cellIs" dxfId="1" priority="2" operator="lessThan">
      <formula>0</formula>
    </cfRule>
  </conditionalFormatting>
  <conditionalFormatting sqref="C6:N6">
    <cfRule type="expression" dxfId="0" priority="1">
      <formula>C6&lt;Cash_Minimum</formula>
    </cfRule>
  </conditionalFormatting>
  <dataValidations count="11">
    <dataValidation allowBlank="1" showInputMessage="1" showErrorMessage="1" prompt="Enter returns and allowances as a positive number" sqref="C11:N11"/>
    <dataValidation allowBlank="1" showInputMessage="1" showErrorMessage="1" prompt="Enter insurance expense such as liability and fire insurance" sqref="C26:N26"/>
    <dataValidation allowBlank="1" showInputMessage="1" showErrorMessage="1" prompt="Enter materials and supplies included in cost of goods sold (COGS)" sqref="C28:N28"/>
    <dataValidation allowBlank="1" showInputMessage="1" showErrorMessage="1" prompt="Enter supplies not included in cost of goods sold (COGS)" sqref="C38:N38"/>
    <dataValidation allowBlank="1" showInputMessage="1" showErrorMessage="1" promptTitle="Cash Flow Forecast Template" prompt="&#10;Enter your company name, starting cash on hand, starting date, and a cash minimum balance alert.&#10;&#10;Enter the values for your Cash Receipts and Cash Paid Out items for each month.&#10;" sqref="A1"/>
    <dataValidation allowBlank="1" showInputMessage="1" showErrorMessage="1" prompt="Enter the starting cash amount during the starting date" sqref="C3"/>
    <dataValidation allowBlank="1" showInputMessage="1" showErrorMessage="1" prompt="Enter a starting date from when a one-year forecast schedule will begin" sqref="F3"/>
    <dataValidation allowBlank="1" showInputMessage="1" showErrorMessage="1" prompt="Enter a minimum balance alert. The template will highlight if the cash balance is below the alert minimum value." sqref="J3"/>
    <dataValidation allowBlank="1" showInputMessage="1" showErrorMessage="1" prompt="Enter the cash receipts items for each month.&#10;&#10;For Returns and allowances, enter the values as positive numbers.&#10;" sqref="B8"/>
    <dataValidation allowBlank="1" showInputMessage="1" showErrorMessage="1" prompt="Enter the cash paid out items for each month&#10;" sqref="B20"/>
    <dataValidation allowBlank="1" showInputMessage="1" showErrorMessage="1" prompt="Enter other operating values that you want to track across each month" sqref="B57"/>
  </dataValidations>
  <printOptions horizontalCentered="1"/>
  <pageMargins left="0.3" right="0.3" top="0.5" bottom="0.5" header="0.3" footer="0.3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15"/>
  <sheetViews>
    <sheetView showGridLines="0" workbookViewId="0">
      <selection activeCell="K1" sqref="K1"/>
    </sheetView>
  </sheetViews>
  <sheetFormatPr defaultColWidth="8.88671875" defaultRowHeight="21.95" customHeight="1"/>
  <cols>
    <col min="1" max="1" width="1.77734375" style="2" customWidth="1"/>
    <col min="2" max="3" width="14.88671875" style="53" customWidth="1"/>
    <col min="4" max="4" width="4.77734375" style="3" customWidth="1"/>
    <col min="5" max="10" width="8.88671875" style="2"/>
    <col min="11" max="11" width="18.6640625" style="2" customWidth="1"/>
    <col min="12" max="12" width="1.77734375" style="2" customWidth="1"/>
    <col min="13" max="15" width="8.88671875" style="54" customWidth="1"/>
    <col min="16" max="16384" width="8.88671875" style="2"/>
  </cols>
  <sheetData>
    <row r="1" spans="2:15" ht="116.25" customHeight="1">
      <c r="B1" s="1"/>
      <c r="C1" s="3"/>
      <c r="E1" s="3"/>
      <c r="F1" s="3"/>
      <c r="G1" s="3"/>
      <c r="H1" s="3"/>
      <c r="I1" s="3"/>
      <c r="J1" s="3"/>
      <c r="K1" s="3"/>
      <c r="L1" s="3" t="s">
        <v>44</v>
      </c>
      <c r="M1" s="3"/>
      <c r="N1" s="3"/>
      <c r="O1" s="3"/>
    </row>
    <row r="2" spans="2:15" ht="32.1" customHeight="1"/>
    <row r="3" spans="2:15" ht="32.1" customHeight="1">
      <c r="B3" s="57" t="s">
        <v>54</v>
      </c>
      <c r="C3" s="58" t="s">
        <v>55</v>
      </c>
      <c r="M3" s="55" t="str">
        <f>B3</f>
        <v>Month</v>
      </c>
      <c r="N3" s="5" t="s">
        <v>57</v>
      </c>
      <c r="O3" s="5" t="s">
        <v>56</v>
      </c>
    </row>
    <row r="4" spans="2:15" ht="21.95" customHeight="1">
      <c r="B4" s="59">
        <f ca="1">'Cash Flow Forecast'!C5</f>
        <v>45931</v>
      </c>
      <c r="C4" s="60">
        <f>'Cash Flow Forecast'!C6</f>
        <v>10000</v>
      </c>
      <c r="M4" s="56">
        <f t="shared" ref="M4:M15" ca="1" si="0">B4</f>
        <v>45931</v>
      </c>
      <c r="N4" s="5">
        <f t="shared" ref="N4:N15" si="1">IF(C4&lt;Cash_Minimum,0,C4)</f>
        <v>10000</v>
      </c>
      <c r="O4" s="5">
        <f t="shared" ref="O4:O15" si="2">IF(C4&lt;Cash_Minimum,C4,0)</f>
        <v>0</v>
      </c>
    </row>
    <row r="5" spans="2:15" ht="21.95" customHeight="1">
      <c r="B5" s="63">
        <f ca="1">'Cash Flow Forecast'!D5</f>
        <v>45962</v>
      </c>
      <c r="C5" s="64">
        <f>'Cash Flow Forecast'!D6</f>
        <v>8050</v>
      </c>
      <c r="M5" s="56">
        <f t="shared" ca="1" si="0"/>
        <v>45962</v>
      </c>
      <c r="N5" s="5">
        <f t="shared" si="1"/>
        <v>8050</v>
      </c>
      <c r="O5" s="5">
        <f t="shared" si="2"/>
        <v>0</v>
      </c>
    </row>
    <row r="6" spans="2:15" ht="21.95" customHeight="1">
      <c r="B6" s="61">
        <f ca="1">'Cash Flow Forecast'!E5</f>
        <v>45992</v>
      </c>
      <c r="C6" s="62">
        <f>'Cash Flow Forecast'!E6</f>
        <v>9350</v>
      </c>
      <c r="M6" s="56">
        <f t="shared" ca="1" si="0"/>
        <v>45992</v>
      </c>
      <c r="N6" s="5">
        <f t="shared" si="1"/>
        <v>9350</v>
      </c>
      <c r="O6" s="5">
        <f t="shared" si="2"/>
        <v>0</v>
      </c>
    </row>
    <row r="7" spans="2:15" ht="21.95" customHeight="1">
      <c r="B7" s="63">
        <f ca="1">'Cash Flow Forecast'!F5</f>
        <v>46023</v>
      </c>
      <c r="C7" s="64">
        <f>'Cash Flow Forecast'!F6</f>
        <v>890</v>
      </c>
      <c r="M7" s="56">
        <f t="shared" ca="1" si="0"/>
        <v>46023</v>
      </c>
      <c r="N7" s="5">
        <f t="shared" si="1"/>
        <v>0</v>
      </c>
      <c r="O7" s="5">
        <f t="shared" si="2"/>
        <v>890</v>
      </c>
    </row>
    <row r="8" spans="2:15" ht="21.95" customHeight="1">
      <c r="B8" s="61">
        <f ca="1">'Cash Flow Forecast'!G5</f>
        <v>46054</v>
      </c>
      <c r="C8" s="62">
        <f>'Cash Flow Forecast'!G6</f>
        <v>2190</v>
      </c>
      <c r="M8" s="56">
        <f t="shared" ca="1" si="0"/>
        <v>46054</v>
      </c>
      <c r="N8" s="5">
        <f t="shared" si="1"/>
        <v>2190</v>
      </c>
      <c r="O8" s="5">
        <f t="shared" si="2"/>
        <v>0</v>
      </c>
    </row>
    <row r="9" spans="2:15" ht="21.95" customHeight="1">
      <c r="B9" s="63">
        <f ca="1">'Cash Flow Forecast'!H5</f>
        <v>46082</v>
      </c>
      <c r="C9" s="64">
        <f>'Cash Flow Forecast'!H6</f>
        <v>13590</v>
      </c>
      <c r="M9" s="56">
        <f t="shared" ca="1" si="0"/>
        <v>46082</v>
      </c>
      <c r="N9" s="5">
        <f t="shared" si="1"/>
        <v>13590</v>
      </c>
      <c r="O9" s="5">
        <f t="shared" si="2"/>
        <v>0</v>
      </c>
    </row>
    <row r="10" spans="2:15" ht="21.95" customHeight="1">
      <c r="B10" s="61">
        <f ca="1">'Cash Flow Forecast'!I5</f>
        <v>46113</v>
      </c>
      <c r="C10" s="62">
        <f>'Cash Flow Forecast'!I6</f>
        <v>13790</v>
      </c>
      <c r="M10" s="56">
        <f t="shared" ca="1" si="0"/>
        <v>46113</v>
      </c>
      <c r="N10" s="5">
        <f t="shared" si="1"/>
        <v>13790</v>
      </c>
      <c r="O10" s="5">
        <f t="shared" si="2"/>
        <v>0</v>
      </c>
    </row>
    <row r="11" spans="2:15" ht="21.95" customHeight="1">
      <c r="B11" s="63">
        <f ca="1">'Cash Flow Forecast'!J5</f>
        <v>46143</v>
      </c>
      <c r="C11" s="64">
        <f>'Cash Flow Forecast'!J6</f>
        <v>15290</v>
      </c>
      <c r="M11" s="56">
        <f t="shared" ca="1" si="0"/>
        <v>46143</v>
      </c>
      <c r="N11" s="5">
        <f t="shared" si="1"/>
        <v>15290</v>
      </c>
      <c r="O11" s="5">
        <f t="shared" si="2"/>
        <v>0</v>
      </c>
    </row>
    <row r="12" spans="2:15" ht="21.95" customHeight="1">
      <c r="B12" s="61">
        <f ca="1">'Cash Flow Forecast'!K5</f>
        <v>46174</v>
      </c>
      <c r="C12" s="62">
        <f>'Cash Flow Forecast'!K6</f>
        <v>16410</v>
      </c>
      <c r="M12" s="56">
        <f t="shared" ca="1" si="0"/>
        <v>46174</v>
      </c>
      <c r="N12" s="5">
        <f t="shared" si="1"/>
        <v>16410</v>
      </c>
      <c r="O12" s="5">
        <f t="shared" si="2"/>
        <v>0</v>
      </c>
    </row>
    <row r="13" spans="2:15" ht="21.95" customHeight="1">
      <c r="B13" s="63">
        <f ca="1">'Cash Flow Forecast'!L5</f>
        <v>46204</v>
      </c>
      <c r="C13" s="64">
        <f>'Cash Flow Forecast'!L6</f>
        <v>14360</v>
      </c>
      <c r="M13" s="56">
        <f t="shared" ca="1" si="0"/>
        <v>46204</v>
      </c>
      <c r="N13" s="5">
        <f t="shared" si="1"/>
        <v>14360</v>
      </c>
      <c r="O13" s="5">
        <f t="shared" si="2"/>
        <v>0</v>
      </c>
    </row>
    <row r="14" spans="2:15" ht="21.95" customHeight="1">
      <c r="B14" s="61">
        <f ca="1">'Cash Flow Forecast'!M5</f>
        <v>46235</v>
      </c>
      <c r="C14" s="62">
        <f>'Cash Flow Forecast'!M6</f>
        <v>16560</v>
      </c>
      <c r="M14" s="56">
        <f t="shared" ca="1" si="0"/>
        <v>46235</v>
      </c>
      <c r="N14" s="5">
        <f t="shared" si="1"/>
        <v>16560</v>
      </c>
      <c r="O14" s="5">
        <f t="shared" si="2"/>
        <v>0</v>
      </c>
    </row>
    <row r="15" spans="2:15" ht="21.95" customHeight="1">
      <c r="B15" s="65">
        <f ca="1">'Cash Flow Forecast'!N5</f>
        <v>46266</v>
      </c>
      <c r="C15" s="66">
        <f>'Cash Flow Forecast'!N6</f>
        <v>18780</v>
      </c>
      <c r="M15" s="56">
        <f t="shared" ca="1" si="0"/>
        <v>46266</v>
      </c>
      <c r="N15" s="5">
        <f t="shared" si="1"/>
        <v>18780</v>
      </c>
      <c r="O15" s="5">
        <f t="shared" si="2"/>
        <v>0</v>
      </c>
    </row>
  </sheetData>
  <dataValidations count="1">
    <dataValidation allowBlank="1" showInputMessage="1" showErrorMessage="1" prompt="This tab automatically reads from the Cash Flow Forecast tab and summarizes the forecast with a table and a chart." sqref="A1"/>
  </dataValidations>
  <printOptions horizontalCentered="1"/>
  <pageMargins left="0.5" right="0.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B28A065-BDB4-4BA1-A1D0-B8466F897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FFA26D-8255-4FBC-8ED6-34AF0531DC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E68700-CE33-4D96-939D-220AE6BFDB11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TM00587582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Cash Flow Forecast</vt:lpstr>
      <vt:lpstr>Cash Flow Chart</vt:lpstr>
      <vt:lpstr>Cash_Minimum</vt:lpstr>
      <vt:lpstr>'Cash Flow Chart'!Print_Area</vt:lpstr>
      <vt:lpstr>Start_Date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2019-02-20T20:38:26Z</dcterms:created>
  <dcterms:modified xsi:type="dcterms:W3CDTF">2025-09-29T04:24:51Z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